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0" windowWidth="19440" windowHeight="12240"/>
  </bookViews>
  <sheets>
    <sheet name="Main Stats" sheetId="1" r:id="rId1"/>
    <sheet name="Team Stats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0" i="2"/>
  <c r="I25"/>
  <c r="I24"/>
  <c r="I26" s="1"/>
  <c r="L13"/>
  <c r="L14" s="1"/>
  <c r="L12"/>
  <c r="L11"/>
  <c r="L9"/>
  <c r="L8"/>
  <c r="L7"/>
  <c r="L6"/>
  <c r="I17"/>
  <c r="I15"/>
  <c r="I13"/>
  <c r="I12"/>
  <c r="I11"/>
  <c r="C11"/>
  <c r="I10"/>
  <c r="I9"/>
  <c r="I8"/>
  <c r="I6"/>
  <c r="C25"/>
  <c r="C27" s="1"/>
  <c r="C24"/>
  <c r="F13"/>
  <c r="F11"/>
  <c r="F9"/>
  <c r="F8"/>
  <c r="F7"/>
  <c r="F6"/>
  <c r="F12"/>
  <c r="C13"/>
  <c r="C17"/>
  <c r="C16"/>
  <c r="C15"/>
  <c r="C12"/>
  <c r="C14" s="1"/>
  <c r="C9"/>
  <c r="C8"/>
  <c r="C6"/>
  <c r="I11" i="1"/>
  <c r="I35"/>
  <c r="I34"/>
  <c r="F14" i="2"/>
  <c r="I53" i="1"/>
  <c r="H53"/>
  <c r="C53"/>
  <c r="D53"/>
  <c r="I27" i="2"/>
  <c r="C11" i="1"/>
  <c r="C20" s="1"/>
  <c r="D11"/>
  <c r="E11"/>
  <c r="E20" s="1"/>
  <c r="E22" s="1"/>
  <c r="H11"/>
  <c r="I20"/>
  <c r="I22" s="1"/>
  <c r="J11"/>
  <c r="J20" s="1"/>
  <c r="C23"/>
  <c r="D23"/>
  <c r="E23"/>
  <c r="H23"/>
  <c r="I23"/>
  <c r="J23"/>
  <c r="C34"/>
  <c r="H34"/>
  <c r="C35"/>
  <c r="H35"/>
  <c r="C46"/>
  <c r="D46"/>
  <c r="H46"/>
  <c r="I46"/>
  <c r="C51"/>
  <c r="D51"/>
  <c r="H51"/>
  <c r="I51"/>
  <c r="C52"/>
  <c r="D52"/>
  <c r="H52"/>
  <c r="I52"/>
  <c r="I7" i="2"/>
  <c r="F10"/>
  <c r="L10"/>
  <c r="I18"/>
  <c r="F20"/>
  <c r="L20"/>
  <c r="F21"/>
  <c r="L21"/>
  <c r="I14" l="1"/>
  <c r="C7"/>
  <c r="C26"/>
  <c r="C18"/>
  <c r="E24" i="1"/>
  <c r="I12"/>
  <c r="D12"/>
  <c r="J12"/>
  <c r="D20"/>
  <c r="D22" s="1"/>
  <c r="H12"/>
  <c r="C12"/>
  <c r="E12"/>
  <c r="J22"/>
  <c r="J24"/>
  <c r="D24"/>
  <c r="I24"/>
  <c r="C22"/>
  <c r="C24"/>
  <c r="H20"/>
  <c r="H22" l="1"/>
  <c r="H24"/>
</calcChain>
</file>

<file path=xl/sharedStrings.xml><?xml version="1.0" encoding="utf-8"?>
<sst xmlns="http://schemas.openxmlformats.org/spreadsheetml/2006/main" count="188" uniqueCount="81">
  <si>
    <t>Total Game Duration</t>
  </si>
  <si>
    <t>Game Played Duration</t>
  </si>
  <si>
    <t>Timeouts</t>
  </si>
  <si>
    <t>Timeout Duration</t>
  </si>
  <si>
    <t>Fouls</t>
  </si>
  <si>
    <t>Foul Duration</t>
  </si>
  <si>
    <t>Commentators</t>
  </si>
  <si>
    <t>Shots on Goal</t>
    <phoneticPr fontId="4" type="noConversion"/>
  </si>
  <si>
    <t>Points Earned</t>
    <phoneticPr fontId="4" type="noConversion"/>
  </si>
  <si>
    <t>Points Earned</t>
    <phoneticPr fontId="4" type="noConversion"/>
  </si>
  <si>
    <t>Steals Prevented</t>
    <phoneticPr fontId="4" type="noConversion"/>
  </si>
  <si>
    <t>Passes Intercepted</t>
    <phoneticPr fontId="4" type="noConversion"/>
  </si>
  <si>
    <t>Points Prevented</t>
    <phoneticPr fontId="4" type="noConversion"/>
  </si>
  <si>
    <t>Points Prevented</t>
    <phoneticPr fontId="4" type="noConversion"/>
  </si>
  <si>
    <t>Lost Control - Other</t>
    <phoneticPr fontId="4" type="noConversion"/>
  </si>
  <si>
    <t xml:space="preserve">Opponents out </t>
    <phoneticPr fontId="4" type="noConversion"/>
  </si>
  <si>
    <t>for 3 minutes</t>
    <phoneticPr fontId="4" type="noConversion"/>
  </si>
  <si>
    <t>for 5 minute</t>
    <phoneticPr fontId="4" type="noConversion"/>
  </si>
  <si>
    <t>Opponents out for game</t>
    <phoneticPr fontId="4" type="noConversion"/>
  </si>
  <si>
    <t>Passed the Quaffle</t>
    <phoneticPr fontId="4" type="noConversion"/>
  </si>
  <si>
    <t>for 5 minutes</t>
    <phoneticPr fontId="4" type="noConversion"/>
  </si>
  <si>
    <t>Total Possessions</t>
  </si>
  <si>
    <t>Steals &amp; Interceptions</t>
  </si>
  <si>
    <t>Passes Caught</t>
  </si>
  <si>
    <t>Shots on Goal</t>
  </si>
  <si>
    <t>Goals</t>
  </si>
  <si>
    <t>Shots Blocked</t>
  </si>
  <si>
    <t>% of Goals Scored</t>
  </si>
  <si>
    <t>Passed the Quaffle</t>
  </si>
  <si>
    <t>Times Stolen From</t>
  </si>
  <si>
    <t>Quaffle Lost - Other</t>
  </si>
  <si>
    <t>Name of Player</t>
  </si>
  <si>
    <t>Chasing</t>
  </si>
  <si>
    <t>Beating</t>
  </si>
  <si>
    <t>Keeping</t>
  </si>
  <si>
    <t>Save %</t>
  </si>
  <si>
    <t>Hits</t>
  </si>
  <si>
    <t>Possessions Deflected</t>
  </si>
  <si>
    <t>Possessions Dodged</t>
  </si>
  <si>
    <t>Hits Against Self</t>
  </si>
  <si>
    <t>Hits Against Team</t>
  </si>
  <si>
    <t>Deflections</t>
  </si>
  <si>
    <t>% of Deflects</t>
  </si>
  <si>
    <t>% of Hits</t>
  </si>
  <si>
    <t>Team Stats</t>
  </si>
  <si>
    <t>% of Possession</t>
  </si>
  <si>
    <t>% of  Total Possession</t>
  </si>
  <si>
    <t>Possessions off Reaches</t>
  </si>
  <si>
    <t>% of Deflections</t>
  </si>
  <si>
    <t xml:space="preserve">Opponents out </t>
  </si>
  <si>
    <t>Points Prevented</t>
  </si>
  <si>
    <t>Points Earned</t>
  </si>
  <si>
    <t>Non-Beaters Hits</t>
  </si>
  <si>
    <t>Timeouts Used</t>
  </si>
  <si>
    <t>Game Stats</t>
  </si>
  <si>
    <t>Erik</t>
  </si>
  <si>
    <t>Jennifer</t>
  </si>
  <si>
    <t>Kyler</t>
  </si>
  <si>
    <t>None</t>
  </si>
  <si>
    <t>Team stats located in the second tab (see bottom-left of page)</t>
  </si>
  <si>
    <t>Cristina</t>
  </si>
  <si>
    <t>Jayson</t>
  </si>
  <si>
    <t>Marisa</t>
  </si>
  <si>
    <t>Andrew</t>
  </si>
  <si>
    <t>N/A</t>
  </si>
  <si>
    <t>Game ~ 1</t>
  </si>
  <si>
    <t>Week #1</t>
  </si>
  <si>
    <t>Saturday, April 3rd, 2010 @ 7PM EST</t>
  </si>
  <si>
    <r>
      <rPr>
        <b/>
        <sz val="20"/>
        <color rgb="FF00B0F0"/>
        <rFont val="Tahoma"/>
        <family val="2"/>
      </rPr>
      <t>Victorian Violins</t>
    </r>
    <r>
      <rPr>
        <b/>
        <sz val="20"/>
        <color indexed="22"/>
        <rFont val="Tahoma"/>
        <family val="2"/>
      </rPr>
      <t xml:space="preserve"> </t>
    </r>
    <r>
      <rPr>
        <b/>
        <sz val="20"/>
        <rFont val="Tahoma"/>
        <family val="2"/>
      </rPr>
      <t xml:space="preserve">vs. </t>
    </r>
    <r>
      <rPr>
        <b/>
        <sz val="20"/>
        <color rgb="FFFF0000"/>
        <rFont val="Tahoma"/>
        <family val="2"/>
      </rPr>
      <t>Ragna Rocs</t>
    </r>
  </si>
  <si>
    <r>
      <rPr>
        <sz val="26"/>
        <color rgb="FF00B0F0"/>
        <rFont val="Tahoma"/>
        <family val="2"/>
      </rPr>
      <t>300</t>
    </r>
    <r>
      <rPr>
        <sz val="26"/>
        <color indexed="9"/>
        <rFont val="Tahoma"/>
        <family val="2"/>
      </rPr>
      <t xml:space="preserve">                  </t>
    </r>
    <r>
      <rPr>
        <sz val="26"/>
        <color rgb="FFFF0000"/>
        <rFont val="Tahoma"/>
        <family val="2"/>
      </rPr>
      <t>84</t>
    </r>
    <r>
      <rPr>
        <sz val="26"/>
        <color indexed="9"/>
        <rFont val="Tahoma"/>
        <family val="2"/>
      </rPr>
      <t xml:space="preserve">  </t>
    </r>
  </si>
  <si>
    <t>Violins</t>
  </si>
  <si>
    <t>Rocs</t>
  </si>
  <si>
    <t>Cristine</t>
  </si>
  <si>
    <t>Dao</t>
  </si>
  <si>
    <t>Grace</t>
  </si>
  <si>
    <t>Jason</t>
  </si>
  <si>
    <t>William</t>
  </si>
  <si>
    <t>Chris</t>
  </si>
  <si>
    <t>45 mins 56 seconds</t>
  </si>
  <si>
    <t>20 mins 22 seconds</t>
  </si>
  <si>
    <t>25 mins 34 seconds</t>
  </si>
</sst>
</file>

<file path=xl/styles.xml><?xml version="1.0" encoding="utf-8"?>
<styleSheet xmlns="http://schemas.openxmlformats.org/spreadsheetml/2006/main">
  <fonts count="32">
    <font>
      <sz val="10"/>
      <name val="Arial"/>
    </font>
    <font>
      <sz val="10"/>
      <name val="Arial"/>
      <family val="2"/>
    </font>
    <font>
      <b/>
      <sz val="14"/>
      <name val="Palatino Linotype"/>
      <family val="1"/>
    </font>
    <font>
      <b/>
      <sz val="10"/>
      <color indexed="9"/>
      <name val="Tahoma"/>
      <family val="2"/>
    </font>
    <font>
      <sz val="8"/>
      <name val="Arial"/>
      <family val="2"/>
    </font>
    <font>
      <b/>
      <sz val="14"/>
      <color indexed="9"/>
      <name val="Tahoma"/>
      <family val="2"/>
    </font>
    <font>
      <b/>
      <sz val="16"/>
      <color indexed="9"/>
      <name val="Tahoma"/>
      <family val="2"/>
    </font>
    <font>
      <b/>
      <u/>
      <sz val="16"/>
      <color indexed="9"/>
      <name val="Tahoma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b/>
      <u/>
      <sz val="8"/>
      <name val="Arial"/>
      <family val="2"/>
    </font>
    <font>
      <sz val="28"/>
      <color indexed="9"/>
      <name val="Tahoma"/>
      <family val="2"/>
    </font>
    <font>
      <sz val="10"/>
      <name val="Tahoma"/>
      <family val="2"/>
    </font>
    <font>
      <sz val="26"/>
      <name val="Tahoma"/>
      <family val="2"/>
    </font>
    <font>
      <b/>
      <sz val="10"/>
      <name val="Tahoma"/>
      <family val="2"/>
    </font>
    <font>
      <b/>
      <u/>
      <sz val="15.5"/>
      <color indexed="9"/>
      <name val="Tahoma"/>
      <family val="2"/>
    </font>
    <font>
      <sz val="26"/>
      <color indexed="22"/>
      <name val="Tahoma"/>
      <family val="2"/>
    </font>
    <font>
      <b/>
      <sz val="20"/>
      <color indexed="22"/>
      <name val="Tahoma"/>
      <family val="2"/>
    </font>
    <font>
      <b/>
      <sz val="20"/>
      <name val="Tahoma"/>
      <family val="2"/>
    </font>
    <font>
      <b/>
      <sz val="20"/>
      <color indexed="22"/>
      <name val="Arial"/>
      <family val="2"/>
    </font>
    <font>
      <b/>
      <sz val="20"/>
      <color indexed="11"/>
      <name val="Tahoma"/>
      <family val="2"/>
    </font>
    <font>
      <sz val="26"/>
      <color indexed="9"/>
      <name val="Tahoma"/>
      <family val="2"/>
    </font>
    <font>
      <sz val="10"/>
      <name val="Arial"/>
      <family val="2"/>
    </font>
    <font>
      <sz val="8"/>
      <name val="Arial"/>
      <family val="2"/>
    </font>
    <font>
      <b/>
      <sz val="22"/>
      <name val="Tahoma"/>
      <family val="2"/>
    </font>
    <font>
      <sz val="10"/>
      <color theme="0"/>
      <name val="Arial"/>
      <family val="2"/>
    </font>
    <font>
      <sz val="18"/>
      <color theme="0"/>
      <name val="Arial"/>
      <family val="2"/>
    </font>
    <font>
      <sz val="26"/>
      <color theme="1"/>
      <name val="Tahoma"/>
      <family val="2"/>
    </font>
    <font>
      <b/>
      <sz val="20"/>
      <color rgb="FF00B0F0"/>
      <name val="Tahoma"/>
      <family val="2"/>
    </font>
    <font>
      <sz val="26"/>
      <color rgb="FF00B0F0"/>
      <name val="Tahoma"/>
      <family val="2"/>
    </font>
    <font>
      <b/>
      <sz val="20"/>
      <color rgb="FFFF0000"/>
      <name val="Tahoma"/>
      <family val="2"/>
    </font>
    <font>
      <sz val="26"/>
      <color rgb="FFFF0000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0" fillId="0" borderId="0" xfId="0" applyBorder="1" applyAlignment="1"/>
    <xf numFmtId="10" fontId="0" fillId="0" borderId="2" xfId="0" applyNumberFormat="1" applyBorder="1" applyAlignment="1">
      <alignment horizontal="center"/>
    </xf>
    <xf numFmtId="0" fontId="9" fillId="0" borderId="0" xfId="0" applyFont="1"/>
    <xf numFmtId="0" fontId="3" fillId="6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NumberFormat="1"/>
    <xf numFmtId="0" fontId="12" fillId="0" borderId="0" xfId="0" applyFont="1" applyAlignment="1"/>
    <xf numFmtId="0" fontId="10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0" fillId="0" borderId="0" xfId="0" applyFill="1"/>
    <xf numFmtId="1" fontId="0" fillId="0" borderId="6" xfId="0" applyNumberFormat="1" applyBorder="1" applyAlignment="1">
      <alignment horizontal="center"/>
    </xf>
    <xf numFmtId="0" fontId="0" fillId="7" borderId="0" xfId="0" applyFill="1"/>
    <xf numFmtId="10" fontId="22" fillId="0" borderId="1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5" fillId="9" borderId="0" xfId="0" applyFont="1" applyFill="1"/>
    <xf numFmtId="0" fontId="26" fillId="9" borderId="0" xfId="0" applyFont="1" applyFill="1"/>
    <xf numFmtId="0" fontId="24" fillId="7" borderId="3" xfId="0" applyNumberFormat="1" applyFont="1" applyFill="1" applyBorder="1" applyAlignment="1">
      <alignment horizontal="center" vertical="center"/>
    </xf>
    <xf numFmtId="0" fontId="24" fillId="7" borderId="4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20" fillId="7" borderId="8" xfId="0" applyNumberFormat="1" applyFont="1" applyFill="1" applyBorder="1" applyAlignment="1">
      <alignment horizontal="center"/>
    </xf>
    <xf numFmtId="0" fontId="19" fillId="7" borderId="9" xfId="0" applyFont="1" applyFill="1" applyBorder="1" applyAlignment="1">
      <alignment horizontal="center"/>
    </xf>
    <xf numFmtId="0" fontId="19" fillId="7" borderId="5" xfId="0" applyFont="1" applyFill="1" applyBorder="1" applyAlignment="1">
      <alignment horizontal="center"/>
    </xf>
    <xf numFmtId="0" fontId="21" fillId="7" borderId="10" xfId="0" applyNumberFormat="1" applyFont="1" applyFill="1" applyBorder="1" applyAlignment="1">
      <alignment horizontal="center"/>
    </xf>
    <xf numFmtId="0" fontId="16" fillId="7" borderId="0" xfId="0" applyNumberFormat="1" applyFont="1" applyFill="1" applyBorder="1" applyAlignment="1">
      <alignment horizontal="center"/>
    </xf>
    <xf numFmtId="0" fontId="16" fillId="7" borderId="11" xfId="0" applyNumberFormat="1" applyFont="1" applyFill="1" applyBorder="1" applyAlignment="1">
      <alignment horizontal="center"/>
    </xf>
    <xf numFmtId="0" fontId="27" fillId="7" borderId="7" xfId="0" applyNumberFormat="1" applyFont="1" applyFill="1" applyBorder="1" applyAlignment="1">
      <alignment horizontal="center"/>
    </xf>
    <xf numFmtId="0" fontId="13" fillId="7" borderId="12" xfId="0" applyNumberFormat="1" applyFont="1" applyFill="1" applyBorder="1" applyAlignment="1">
      <alignment horizontal="center"/>
    </xf>
    <xf numFmtId="0" fontId="13" fillId="7" borderId="6" xfId="0" applyNumberFormat="1" applyFont="1" applyFill="1" applyBorder="1" applyAlignment="1">
      <alignment horizontal="center"/>
    </xf>
    <xf numFmtId="0" fontId="11" fillId="8" borderId="8" xfId="0" applyFont="1" applyFill="1" applyBorder="1" applyAlignment="1">
      <alignment horizontal="center"/>
    </xf>
    <xf numFmtId="0" fontId="11" fillId="8" borderId="9" xfId="0" applyFont="1" applyFill="1" applyBorder="1" applyAlignment="1">
      <alignment horizontal="center"/>
    </xf>
    <xf numFmtId="0" fontId="11" fillId="8" borderId="5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8" borderId="12" xfId="0" applyFont="1" applyFill="1" applyBorder="1" applyAlignment="1">
      <alignment horizontal="center"/>
    </xf>
    <xf numFmtId="0" fontId="11" fillId="8" borderId="6" xfId="0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10" borderId="8" xfId="0" applyFont="1" applyFill="1" applyBorder="1" applyAlignment="1">
      <alignment horizontal="center"/>
    </xf>
    <xf numFmtId="0" fontId="8" fillId="10" borderId="5" xfId="0" applyFont="1" applyFill="1" applyBorder="1" applyAlignment="1">
      <alignment horizontal="center"/>
    </xf>
    <xf numFmtId="0" fontId="15" fillId="10" borderId="7" xfId="0" applyFont="1" applyFill="1" applyBorder="1" applyAlignment="1">
      <alignment horizontal="center"/>
    </xf>
    <xf numFmtId="0" fontId="15" fillId="10" borderId="6" xfId="0" applyFont="1" applyFill="1" applyBorder="1" applyAlignment="1">
      <alignment horizontal="center"/>
    </xf>
    <xf numFmtId="0" fontId="6" fillId="11" borderId="8" xfId="0" applyFont="1" applyFill="1" applyBorder="1" applyAlignment="1">
      <alignment horizontal="center"/>
    </xf>
    <xf numFmtId="0" fontId="8" fillId="11" borderId="5" xfId="0" applyFont="1" applyFill="1" applyBorder="1" applyAlignment="1">
      <alignment horizontal="center"/>
    </xf>
    <xf numFmtId="0" fontId="15" fillId="11" borderId="7" xfId="0" applyFont="1" applyFill="1" applyBorder="1" applyAlignment="1">
      <alignment horizontal="center"/>
    </xf>
    <xf numFmtId="0" fontId="15" fillId="11" borderId="6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85"/>
  <sheetViews>
    <sheetView tabSelected="1" workbookViewId="0">
      <selection activeCell="C20" sqref="C20"/>
    </sheetView>
  </sheetViews>
  <sheetFormatPr defaultColWidth="8.85546875" defaultRowHeight="12.75"/>
  <cols>
    <col min="1" max="1" width="1.85546875" customWidth="1"/>
    <col min="2" max="2" width="24.85546875" bestFit="1" customWidth="1"/>
    <col min="3" max="3" width="14.28515625" customWidth="1"/>
    <col min="4" max="6" width="15.7109375" customWidth="1"/>
    <col min="7" max="7" width="24" customWidth="1"/>
    <col min="8" max="8" width="24.140625" customWidth="1"/>
    <col min="9" max="15" width="15.7109375" customWidth="1"/>
  </cols>
  <sheetData>
    <row r="1" spans="2:10">
      <c r="D1" s="26"/>
      <c r="E1" s="26"/>
      <c r="F1" s="26"/>
      <c r="G1" s="26"/>
      <c r="H1" s="26"/>
    </row>
    <row r="2" spans="2:10" ht="27">
      <c r="B2" s="32" t="s">
        <v>65</v>
      </c>
      <c r="D2" s="48" t="s">
        <v>68</v>
      </c>
      <c r="E2" s="49"/>
      <c r="F2" s="49"/>
      <c r="G2" s="49"/>
      <c r="H2" s="50"/>
      <c r="I2" s="1"/>
      <c r="J2" s="1"/>
    </row>
    <row r="3" spans="2:10" ht="32.25">
      <c r="B3" s="33" t="s">
        <v>66</v>
      </c>
      <c r="D3" s="51" t="s">
        <v>69</v>
      </c>
      <c r="E3" s="52"/>
      <c r="F3" s="52"/>
      <c r="G3" s="52"/>
      <c r="H3" s="53"/>
      <c r="I3" s="1"/>
      <c r="J3" s="1"/>
    </row>
    <row r="4" spans="2:10" ht="32.25">
      <c r="D4" s="54" t="s">
        <v>67</v>
      </c>
      <c r="E4" s="55"/>
      <c r="F4" s="55"/>
      <c r="G4" s="55"/>
      <c r="H4" s="56"/>
      <c r="I4" s="1"/>
      <c r="J4" s="1"/>
    </row>
    <row r="5" spans="2:10" ht="21">
      <c r="D5" s="21"/>
      <c r="E5" s="21"/>
      <c r="F5" s="21"/>
      <c r="G5" s="21"/>
      <c r="H5" s="21"/>
      <c r="I5" s="1"/>
      <c r="J5" s="1"/>
    </row>
    <row r="7" spans="2:10" ht="19.5">
      <c r="B7" s="2"/>
      <c r="C7" s="46" t="s">
        <v>70</v>
      </c>
      <c r="D7" s="47"/>
      <c r="H7" s="46" t="s">
        <v>71</v>
      </c>
      <c r="I7" s="47"/>
    </row>
    <row r="8" spans="2:10" ht="19.5">
      <c r="B8" s="2"/>
      <c r="C8" s="39" t="s">
        <v>32</v>
      </c>
      <c r="D8" s="40"/>
      <c r="H8" s="39" t="s">
        <v>32</v>
      </c>
      <c r="I8" s="40"/>
    </row>
    <row r="9" spans="2:10" ht="18">
      <c r="B9" s="2"/>
      <c r="C9" s="2"/>
      <c r="D9" s="2"/>
    </row>
    <row r="10" spans="2:10" ht="18" customHeight="1">
      <c r="B10" s="3" t="s">
        <v>31</v>
      </c>
      <c r="C10" s="3" t="s">
        <v>63</v>
      </c>
      <c r="D10" s="3" t="s">
        <v>72</v>
      </c>
      <c r="E10" s="3" t="s">
        <v>73</v>
      </c>
      <c r="G10" s="3" t="s">
        <v>31</v>
      </c>
      <c r="H10" s="3" t="s">
        <v>56</v>
      </c>
      <c r="I10" s="3" t="s">
        <v>74</v>
      </c>
      <c r="J10" s="3" t="s">
        <v>60</v>
      </c>
    </row>
    <row r="11" spans="2:10" ht="18" customHeight="1">
      <c r="B11" s="3" t="s">
        <v>21</v>
      </c>
      <c r="C11" s="4">
        <f>SUM(C13,C15,C19)</f>
        <v>11</v>
      </c>
      <c r="D11" s="4">
        <f>SUM(D13,D15,D19)</f>
        <v>15</v>
      </c>
      <c r="E11" s="4">
        <f>SUM(E13,E15,E19)</f>
        <v>25</v>
      </c>
      <c r="G11" s="3" t="s">
        <v>21</v>
      </c>
      <c r="H11" s="4">
        <f>SUM(H13,H15,H19)</f>
        <v>13</v>
      </c>
      <c r="I11" s="4">
        <f>I13+I15</f>
        <v>13</v>
      </c>
      <c r="J11" s="4">
        <f>SUM(J13,J15,J19)</f>
        <v>10</v>
      </c>
    </row>
    <row r="12" spans="2:10" ht="18" customHeight="1">
      <c r="B12" s="3" t="s">
        <v>46</v>
      </c>
      <c r="C12" s="5">
        <f>C11/(C11+D11+E11+H11+I11+J11)</f>
        <v>0.12643678160919541</v>
      </c>
      <c r="D12" s="5">
        <f>D11/(C11+D11+E11+H11+I11+J11)</f>
        <v>0.17241379310344829</v>
      </c>
      <c r="E12" s="5">
        <f>E11/(C11+D11+E11+H11+I11+J11)</f>
        <v>0.28735632183908044</v>
      </c>
      <c r="G12" s="3" t="s">
        <v>46</v>
      </c>
      <c r="H12" s="5">
        <f>H11/(C11+D11+E11+H11+I11+J11)</f>
        <v>0.14942528735632185</v>
      </c>
      <c r="I12" s="5">
        <f>I11/(C11+D11+E11+H11+I11+J11)</f>
        <v>0.14942528735632185</v>
      </c>
      <c r="J12" s="5">
        <f>J11/(C11+D11+E11+H11+I11+J11)</f>
        <v>0.11494252873563218</v>
      </c>
    </row>
    <row r="13" spans="2:10" ht="18" customHeight="1">
      <c r="B13" s="3" t="s">
        <v>47</v>
      </c>
      <c r="C13" s="4">
        <v>8</v>
      </c>
      <c r="D13" s="4">
        <v>14</v>
      </c>
      <c r="E13" s="4">
        <v>24</v>
      </c>
      <c r="G13" s="3" t="s">
        <v>47</v>
      </c>
      <c r="H13" s="4">
        <v>11</v>
      </c>
      <c r="I13" s="4">
        <v>10</v>
      </c>
      <c r="J13" s="4">
        <v>10</v>
      </c>
    </row>
    <row r="14" spans="2:10" ht="18" customHeight="1">
      <c r="B14" s="3" t="s">
        <v>10</v>
      </c>
      <c r="C14" s="4">
        <v>18</v>
      </c>
      <c r="D14" s="4">
        <v>9</v>
      </c>
      <c r="E14" s="4">
        <v>41</v>
      </c>
      <c r="G14" s="3" t="s">
        <v>10</v>
      </c>
      <c r="H14" s="4">
        <v>26</v>
      </c>
      <c r="I14" s="4">
        <v>29</v>
      </c>
      <c r="J14" s="4">
        <v>10</v>
      </c>
    </row>
    <row r="15" spans="2:10" ht="18" customHeight="1">
      <c r="B15" s="3" t="s">
        <v>22</v>
      </c>
      <c r="C15" s="4">
        <v>3</v>
      </c>
      <c r="D15" s="4">
        <v>1</v>
      </c>
      <c r="E15" s="4">
        <v>1</v>
      </c>
      <c r="G15" s="3" t="s">
        <v>22</v>
      </c>
      <c r="H15" s="4">
        <v>2</v>
      </c>
      <c r="I15" s="4">
        <v>3</v>
      </c>
      <c r="J15" s="4">
        <v>0</v>
      </c>
    </row>
    <row r="16" spans="2:10" ht="18" customHeight="1">
      <c r="B16" s="3" t="s">
        <v>11</v>
      </c>
      <c r="C16" s="4">
        <v>0</v>
      </c>
      <c r="D16" s="4">
        <v>0</v>
      </c>
      <c r="E16" s="4">
        <v>0</v>
      </c>
      <c r="G16" s="3" t="s">
        <v>11</v>
      </c>
      <c r="H16" s="4">
        <v>0</v>
      </c>
      <c r="I16" s="4">
        <v>0</v>
      </c>
      <c r="J16" s="4">
        <v>0</v>
      </c>
    </row>
    <row r="17" spans="2:11" ht="18" customHeight="1">
      <c r="B17" s="3" t="s">
        <v>29</v>
      </c>
      <c r="C17" s="4">
        <v>2</v>
      </c>
      <c r="D17" s="4">
        <v>0</v>
      </c>
      <c r="E17" s="4">
        <v>3</v>
      </c>
      <c r="G17" s="3" t="s">
        <v>29</v>
      </c>
      <c r="H17" s="4">
        <v>0</v>
      </c>
      <c r="I17" s="4">
        <v>3</v>
      </c>
      <c r="J17" s="4">
        <v>1</v>
      </c>
    </row>
    <row r="18" spans="2:11" ht="18" customHeight="1">
      <c r="B18" s="3" t="s">
        <v>28</v>
      </c>
      <c r="C18" s="4">
        <v>0</v>
      </c>
      <c r="D18" s="4">
        <v>0</v>
      </c>
      <c r="E18" s="4">
        <v>0</v>
      </c>
      <c r="G18" s="3" t="s">
        <v>28</v>
      </c>
      <c r="H18" s="4">
        <v>0</v>
      </c>
      <c r="I18" s="4">
        <v>0</v>
      </c>
      <c r="J18" s="4">
        <v>0</v>
      </c>
    </row>
    <row r="19" spans="2:11" ht="18" customHeight="1">
      <c r="B19" s="3" t="s">
        <v>23</v>
      </c>
      <c r="C19" s="4">
        <v>0</v>
      </c>
      <c r="D19" s="4">
        <v>0</v>
      </c>
      <c r="E19" s="4">
        <v>0</v>
      </c>
      <c r="G19" s="3" t="s">
        <v>23</v>
      </c>
      <c r="H19" s="4">
        <v>0</v>
      </c>
      <c r="I19" s="4">
        <v>0</v>
      </c>
      <c r="J19" s="4">
        <v>0</v>
      </c>
    </row>
    <row r="20" spans="2:11" ht="18" customHeight="1">
      <c r="B20" s="3" t="s">
        <v>24</v>
      </c>
      <c r="C20" s="4">
        <f>C11-C17-C18-C25</f>
        <v>8</v>
      </c>
      <c r="D20" s="4">
        <f>D11-D17-D18-D25</f>
        <v>12</v>
      </c>
      <c r="E20" s="4">
        <f>E11-E17-E18-E25</f>
        <v>18</v>
      </c>
      <c r="G20" s="3" t="s">
        <v>24</v>
      </c>
      <c r="H20" s="4">
        <f>H11-H18-H17-H25</f>
        <v>8</v>
      </c>
      <c r="I20" s="4">
        <f>I11-I18-I17-I25</f>
        <v>8</v>
      </c>
      <c r="J20" s="4">
        <f>J11-J18-J17-J25</f>
        <v>9</v>
      </c>
    </row>
    <row r="21" spans="2:11" ht="18" customHeight="1">
      <c r="B21" s="3" t="s">
        <v>25</v>
      </c>
      <c r="C21" s="4">
        <v>8</v>
      </c>
      <c r="D21" s="4">
        <v>8</v>
      </c>
      <c r="E21" s="4">
        <v>11</v>
      </c>
      <c r="G21" s="3" t="s">
        <v>25</v>
      </c>
      <c r="H21" s="4">
        <v>2</v>
      </c>
      <c r="I21" s="4">
        <v>3</v>
      </c>
      <c r="J21" s="4">
        <v>3</v>
      </c>
    </row>
    <row r="22" spans="2:11" ht="18" customHeight="1">
      <c r="B22" s="3" t="s">
        <v>26</v>
      </c>
      <c r="C22" s="4">
        <f>C20-C21</f>
        <v>0</v>
      </c>
      <c r="D22" s="4">
        <f>D20-D21</f>
        <v>4</v>
      </c>
      <c r="E22" s="4">
        <f>E20-E21</f>
        <v>7</v>
      </c>
      <c r="G22" s="3" t="s">
        <v>26</v>
      </c>
      <c r="H22" s="4">
        <f>H20-H21</f>
        <v>6</v>
      </c>
      <c r="I22" s="4">
        <f>I20-I21</f>
        <v>5</v>
      </c>
      <c r="J22" s="4">
        <f>J20-J21</f>
        <v>6</v>
      </c>
    </row>
    <row r="23" spans="2:11" ht="18" customHeight="1">
      <c r="B23" s="3" t="s">
        <v>8</v>
      </c>
      <c r="C23" s="4">
        <f>C21*10</f>
        <v>80</v>
      </c>
      <c r="D23" s="4">
        <f>D21*10</f>
        <v>80</v>
      </c>
      <c r="E23" s="4">
        <f>E21*10</f>
        <v>110</v>
      </c>
      <c r="G23" s="3" t="s">
        <v>9</v>
      </c>
      <c r="H23" s="4">
        <f>H21*10</f>
        <v>20</v>
      </c>
      <c r="I23" s="4">
        <f>I21*10</f>
        <v>30</v>
      </c>
      <c r="J23" s="4">
        <f>J21*10</f>
        <v>30</v>
      </c>
    </row>
    <row r="24" spans="2:11" ht="18" customHeight="1">
      <c r="B24" s="3" t="s">
        <v>27</v>
      </c>
      <c r="C24" s="5">
        <f>C21/C20</f>
        <v>1</v>
      </c>
      <c r="D24" s="5">
        <f>D21/D20</f>
        <v>0.66666666666666663</v>
      </c>
      <c r="E24" s="27">
        <f>E21/E20</f>
        <v>0.61111111111111116</v>
      </c>
      <c r="G24" s="3" t="s">
        <v>27</v>
      </c>
      <c r="H24" s="5">
        <f>H21/H20</f>
        <v>0.25</v>
      </c>
      <c r="I24" s="5">
        <f>I21/I20</f>
        <v>0.375</v>
      </c>
      <c r="J24" s="5">
        <f>J21/J20</f>
        <v>0.33333333333333331</v>
      </c>
    </row>
    <row r="25" spans="2:11" ht="18" customHeight="1">
      <c r="B25" s="3" t="s">
        <v>30</v>
      </c>
      <c r="C25" s="4">
        <v>1</v>
      </c>
      <c r="D25" s="4">
        <v>3</v>
      </c>
      <c r="E25" s="4">
        <v>4</v>
      </c>
      <c r="G25" s="3" t="s">
        <v>30</v>
      </c>
      <c r="H25" s="4">
        <v>5</v>
      </c>
      <c r="I25" s="4">
        <v>2</v>
      </c>
      <c r="J25" s="4">
        <v>0</v>
      </c>
    </row>
    <row r="26" spans="2:11" ht="18" customHeight="1"/>
    <row r="27" spans="2:11" ht="18" customHeight="1"/>
    <row r="28" spans="2:11" ht="18" customHeight="1">
      <c r="C28" s="43" t="s">
        <v>70</v>
      </c>
      <c r="D28" s="44"/>
      <c r="H28" s="43" t="s">
        <v>71</v>
      </c>
      <c r="I28" s="44"/>
    </row>
    <row r="29" spans="2:11" ht="18" customHeight="1">
      <c r="C29" s="41" t="s">
        <v>34</v>
      </c>
      <c r="D29" s="42"/>
      <c r="H29" s="41" t="s">
        <v>34</v>
      </c>
      <c r="I29" s="42"/>
    </row>
    <row r="30" spans="2:11" ht="18" customHeight="1"/>
    <row r="31" spans="2:11" ht="18" customHeight="1">
      <c r="B31" s="8" t="s">
        <v>31</v>
      </c>
      <c r="C31" s="8" t="s">
        <v>61</v>
      </c>
      <c r="D31" s="6"/>
      <c r="G31" s="8" t="s">
        <v>31</v>
      </c>
      <c r="H31" s="8" t="s">
        <v>75</v>
      </c>
      <c r="I31" s="8" t="s">
        <v>62</v>
      </c>
    </row>
    <row r="32" spans="2:11" ht="18" customHeight="1">
      <c r="B32" s="8" t="s">
        <v>7</v>
      </c>
      <c r="C32" s="4">
        <v>25</v>
      </c>
      <c r="D32" s="7"/>
      <c r="G32" s="8" t="s">
        <v>24</v>
      </c>
      <c r="H32" s="4">
        <v>19</v>
      </c>
      <c r="I32" s="4">
        <v>19</v>
      </c>
      <c r="K32" s="20"/>
    </row>
    <row r="33" spans="2:11" ht="18" customHeight="1">
      <c r="B33" s="8" t="s">
        <v>26</v>
      </c>
      <c r="C33" s="4">
        <v>17</v>
      </c>
      <c r="D33" s="7"/>
      <c r="G33" s="8" t="s">
        <v>26</v>
      </c>
      <c r="H33" s="4">
        <v>7</v>
      </c>
      <c r="I33" s="4">
        <v>5</v>
      </c>
    </row>
    <row r="34" spans="2:11" ht="18" customHeight="1">
      <c r="B34" s="8" t="s">
        <v>12</v>
      </c>
      <c r="C34" s="4">
        <f>C33*10</f>
        <v>170</v>
      </c>
      <c r="D34" s="7"/>
      <c r="G34" s="8" t="s">
        <v>13</v>
      </c>
      <c r="H34" s="4">
        <f>H33*10</f>
        <v>70</v>
      </c>
      <c r="I34" s="4">
        <f>I33*10</f>
        <v>50</v>
      </c>
    </row>
    <row r="35" spans="2:11" ht="18" customHeight="1">
      <c r="B35" s="8" t="s">
        <v>35</v>
      </c>
      <c r="C35" s="5">
        <f>C33/C32</f>
        <v>0.68</v>
      </c>
      <c r="D35" s="7"/>
      <c r="G35" s="8" t="s">
        <v>35</v>
      </c>
      <c r="H35" s="5">
        <f>H33/H32</f>
        <v>0.36842105263157893</v>
      </c>
      <c r="I35" s="5">
        <f>I33/I32</f>
        <v>0.26315789473684209</v>
      </c>
    </row>
    <row r="36" spans="2:11" ht="18" customHeight="1">
      <c r="B36" s="7"/>
      <c r="C36" s="7"/>
      <c r="I36" s="7"/>
    </row>
    <row r="37" spans="2:11" ht="18" customHeight="1">
      <c r="B37" s="7"/>
      <c r="C37" s="7"/>
      <c r="I37" s="7"/>
    </row>
    <row r="38" spans="2:11" ht="18" customHeight="1">
      <c r="I38" s="7"/>
    </row>
    <row r="39" spans="2:11" ht="18" customHeight="1">
      <c r="I39" s="7"/>
    </row>
    <row r="40" spans="2:11" ht="18" customHeight="1">
      <c r="B40" s="2"/>
      <c r="C40" s="45" t="s">
        <v>70</v>
      </c>
      <c r="D40" s="67"/>
      <c r="G40" s="2"/>
      <c r="H40" s="35" t="s">
        <v>71</v>
      </c>
      <c r="I40" s="7"/>
    </row>
    <row r="41" spans="2:11" ht="18" customHeight="1">
      <c r="B41" s="2"/>
      <c r="C41" s="37" t="s">
        <v>33</v>
      </c>
      <c r="D41" s="38"/>
      <c r="G41" s="2"/>
      <c r="H41" s="34" t="s">
        <v>33</v>
      </c>
      <c r="I41" s="7"/>
    </row>
    <row r="42" spans="2:11" ht="18" customHeight="1">
      <c r="B42" s="2"/>
      <c r="C42" s="2"/>
      <c r="D42" s="2"/>
      <c r="G42" s="2"/>
      <c r="H42" s="2"/>
      <c r="J42" s="17"/>
      <c r="K42" s="17"/>
    </row>
    <row r="43" spans="2:11" ht="18" customHeight="1">
      <c r="B43" s="9" t="s">
        <v>31</v>
      </c>
      <c r="C43" s="9" t="s">
        <v>76</v>
      </c>
      <c r="D43" s="9" t="s">
        <v>55</v>
      </c>
      <c r="G43" s="9" t="s">
        <v>31</v>
      </c>
      <c r="H43" s="9" t="s">
        <v>77</v>
      </c>
      <c r="I43" s="9" t="s">
        <v>57</v>
      </c>
    </row>
    <row r="44" spans="2:11" ht="18" customHeight="1">
      <c r="B44" s="9" t="s">
        <v>21</v>
      </c>
      <c r="C44" s="36">
        <v>98</v>
      </c>
      <c r="D44" s="36">
        <v>104</v>
      </c>
      <c r="G44" s="9" t="s">
        <v>21</v>
      </c>
      <c r="H44" s="36">
        <v>13</v>
      </c>
      <c r="I44" s="36">
        <v>39</v>
      </c>
    </row>
    <row r="45" spans="2:11" ht="18" customHeight="1">
      <c r="B45" s="9" t="s">
        <v>36</v>
      </c>
      <c r="C45" s="36">
        <v>9</v>
      </c>
      <c r="D45" s="36">
        <v>6</v>
      </c>
      <c r="G45" s="9" t="s">
        <v>36</v>
      </c>
      <c r="H45" s="36">
        <v>0</v>
      </c>
      <c r="I45" s="36">
        <v>2</v>
      </c>
    </row>
    <row r="46" spans="2:11" ht="18" customHeight="1">
      <c r="B46" s="9" t="s">
        <v>43</v>
      </c>
      <c r="C46" s="5">
        <f>C45/C44</f>
        <v>9.1836734693877556E-2</v>
      </c>
      <c r="D46" s="5">
        <f>D45/D44</f>
        <v>5.7692307692307696E-2</v>
      </c>
      <c r="G46" s="9" t="s">
        <v>43</v>
      </c>
      <c r="H46" s="5">
        <f>H45/H44</f>
        <v>0</v>
      </c>
      <c r="I46" s="5">
        <f>I45/I44</f>
        <v>5.128205128205128E-2</v>
      </c>
    </row>
    <row r="47" spans="2:11" ht="18" customHeight="1">
      <c r="B47" s="9" t="s">
        <v>37</v>
      </c>
      <c r="C47" s="36">
        <v>70</v>
      </c>
      <c r="D47" s="36">
        <v>78</v>
      </c>
      <c r="G47" s="9" t="s">
        <v>37</v>
      </c>
      <c r="H47" s="36">
        <v>9</v>
      </c>
      <c r="I47" s="36">
        <v>28</v>
      </c>
    </row>
    <row r="48" spans="2:11" ht="18" customHeight="1">
      <c r="B48" s="9" t="s">
        <v>38</v>
      </c>
      <c r="C48" s="36">
        <v>10</v>
      </c>
      <c r="D48" s="36">
        <v>8</v>
      </c>
      <c r="G48" s="9" t="s">
        <v>38</v>
      </c>
      <c r="H48" s="36">
        <v>0</v>
      </c>
      <c r="I48" s="36">
        <v>0</v>
      </c>
    </row>
    <row r="49" spans="2:10" ht="18" customHeight="1">
      <c r="B49" s="9" t="s">
        <v>39</v>
      </c>
      <c r="C49" s="36">
        <v>2</v>
      </c>
      <c r="D49" s="36">
        <v>0</v>
      </c>
      <c r="G49" s="9" t="s">
        <v>39</v>
      </c>
      <c r="H49" s="36">
        <v>4</v>
      </c>
      <c r="I49" s="36">
        <v>4</v>
      </c>
    </row>
    <row r="50" spans="2:10" ht="18" customHeight="1">
      <c r="B50" s="9" t="s">
        <v>41</v>
      </c>
      <c r="C50" s="36">
        <v>19</v>
      </c>
      <c r="D50" s="36">
        <v>18</v>
      </c>
      <c r="G50" s="9" t="s">
        <v>41</v>
      </c>
      <c r="H50" s="36">
        <v>95</v>
      </c>
      <c r="I50" s="36">
        <v>53</v>
      </c>
    </row>
    <row r="51" spans="2:10" ht="18" customHeight="1">
      <c r="B51" s="9" t="s">
        <v>12</v>
      </c>
      <c r="C51" s="36">
        <f>C50*2</f>
        <v>38</v>
      </c>
      <c r="D51" s="36">
        <f>D50*2</f>
        <v>36</v>
      </c>
      <c r="G51" s="9" t="s">
        <v>12</v>
      </c>
      <c r="H51" s="36">
        <f>H50*2</f>
        <v>190</v>
      </c>
      <c r="I51" s="36">
        <f>I50*2</f>
        <v>106</v>
      </c>
    </row>
    <row r="52" spans="2:10" ht="18" customHeight="1">
      <c r="B52" s="9" t="s">
        <v>8</v>
      </c>
      <c r="C52" s="36">
        <f>C45*2</f>
        <v>18</v>
      </c>
      <c r="D52" s="36">
        <f>D45*2</f>
        <v>12</v>
      </c>
      <c r="G52" s="9" t="s">
        <v>9</v>
      </c>
      <c r="H52" s="36">
        <f>H45*2</f>
        <v>0</v>
      </c>
      <c r="I52" s="36">
        <f>I45*2</f>
        <v>4</v>
      </c>
    </row>
    <row r="53" spans="2:10" ht="18" customHeight="1">
      <c r="B53" s="9" t="s">
        <v>42</v>
      </c>
      <c r="C53" s="5">
        <f>C50/SUM(C50,D50,H50,I50)</f>
        <v>0.10270270270270271</v>
      </c>
      <c r="D53" s="5">
        <f>D50/SUM(C50,D50,H50,I50)</f>
        <v>9.7297297297297303E-2</v>
      </c>
      <c r="G53" s="9" t="s">
        <v>42</v>
      </c>
      <c r="H53" s="5">
        <f>H50/SUM(C50,D50,H50,I50)</f>
        <v>0.51351351351351349</v>
      </c>
      <c r="I53" s="5">
        <f>I50/SUM(C50,D50,H50,I50)</f>
        <v>0.2864864864864865</v>
      </c>
    </row>
    <row r="54" spans="2:10" ht="18" customHeight="1">
      <c r="B54" s="9" t="s">
        <v>14</v>
      </c>
      <c r="C54" s="4">
        <v>7</v>
      </c>
      <c r="D54" s="4">
        <v>9</v>
      </c>
      <c r="G54" s="9" t="s">
        <v>14</v>
      </c>
      <c r="H54" s="4">
        <v>3</v>
      </c>
      <c r="I54" s="4">
        <v>7</v>
      </c>
    </row>
    <row r="55" spans="2:10" ht="18" customHeight="1"/>
    <row r="56" spans="2:10" ht="12" customHeight="1">
      <c r="J56" s="17"/>
    </row>
    <row r="57" spans="2:10" ht="27" customHeight="1">
      <c r="C57" s="31" t="s">
        <v>59</v>
      </c>
      <c r="D57" s="30"/>
      <c r="E57" s="30"/>
      <c r="F57" s="30"/>
      <c r="G57" s="30"/>
      <c r="H57" s="30"/>
    </row>
    <row r="58" spans="2:10" ht="18" customHeight="1"/>
    <row r="59" spans="2:10" ht="18" customHeight="1"/>
    <row r="60" spans="2:10" ht="18" customHeight="1"/>
    <row r="61" spans="2:10" ht="18" customHeight="1"/>
    <row r="62" spans="2:10" ht="18" customHeight="1">
      <c r="B62" s="22"/>
    </row>
    <row r="63" spans="2:10" ht="18" customHeight="1"/>
    <row r="64" spans="2:10" ht="18" customHeight="1"/>
    <row r="65" ht="18" customHeight="1"/>
    <row r="67" ht="21" customHeight="1"/>
    <row r="68" ht="29.25" customHeight="1"/>
    <row r="69" ht="24" customHeight="1"/>
    <row r="70" ht="15" customHeight="1"/>
    <row r="71" ht="12.75" customHeight="1"/>
    <row r="72" ht="17.25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</sheetData>
  <mergeCells count="13">
    <mergeCell ref="C7:D7"/>
    <mergeCell ref="D2:H2"/>
    <mergeCell ref="H7:I7"/>
    <mergeCell ref="C28:D28"/>
    <mergeCell ref="H8:I8"/>
    <mergeCell ref="D3:H3"/>
    <mergeCell ref="D4:H4"/>
    <mergeCell ref="H29:I29"/>
    <mergeCell ref="C41:D41"/>
    <mergeCell ref="C8:D8"/>
    <mergeCell ref="C29:D29"/>
    <mergeCell ref="H28:I28"/>
    <mergeCell ref="C40:D40"/>
  </mergeCells>
  <phoneticPr fontId="4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L46"/>
  <sheetViews>
    <sheetView workbookViewId="0">
      <selection activeCell="E41" sqref="E41"/>
    </sheetView>
  </sheetViews>
  <sheetFormatPr defaultColWidth="8.85546875" defaultRowHeight="12.75"/>
  <cols>
    <col min="1" max="1" width="1.85546875" customWidth="1"/>
    <col min="2" max="2" width="24.140625" bestFit="1" customWidth="1"/>
    <col min="3" max="3" width="23.85546875" customWidth="1"/>
    <col min="5" max="5" width="23.42578125" customWidth="1"/>
    <col min="6" max="6" width="19.7109375" bestFit="1" customWidth="1"/>
    <col min="8" max="8" width="24.140625" bestFit="1" customWidth="1"/>
    <col min="9" max="9" width="22.42578125" customWidth="1"/>
    <col min="11" max="11" width="22" bestFit="1" customWidth="1"/>
    <col min="12" max="12" width="19.7109375" customWidth="1"/>
  </cols>
  <sheetData>
    <row r="2" spans="2:12" ht="18" customHeight="1">
      <c r="C2" s="72" t="s">
        <v>44</v>
      </c>
      <c r="D2" s="73"/>
      <c r="E2" s="15"/>
      <c r="F2" s="15"/>
      <c r="I2" s="68" t="s">
        <v>44</v>
      </c>
      <c r="J2" s="69"/>
      <c r="K2" s="15"/>
      <c r="L2" s="15"/>
    </row>
    <row r="3" spans="2:12" ht="18" customHeight="1">
      <c r="C3" s="74" t="s">
        <v>70</v>
      </c>
      <c r="D3" s="75"/>
      <c r="E3" s="15"/>
      <c r="F3" s="15"/>
      <c r="I3" s="70" t="s">
        <v>71</v>
      </c>
      <c r="J3" s="71"/>
      <c r="K3" s="15"/>
      <c r="L3" s="15"/>
    </row>
    <row r="5" spans="2:12" ht="18" customHeight="1">
      <c r="B5" s="3" t="s">
        <v>32</v>
      </c>
      <c r="E5" s="9" t="s">
        <v>33</v>
      </c>
      <c r="H5" s="3" t="s">
        <v>32</v>
      </c>
      <c r="K5" s="9" t="s">
        <v>33</v>
      </c>
    </row>
    <row r="6" spans="2:12" ht="18" customHeight="1">
      <c r="B6" s="3" t="s">
        <v>21</v>
      </c>
      <c r="C6" s="11">
        <f>'Main Stats'!C11+'Main Stats'!D11+'Main Stats'!E11</f>
        <v>51</v>
      </c>
      <c r="E6" s="9" t="s">
        <v>21</v>
      </c>
      <c r="F6" s="11">
        <f>'Main Stats'!C44+'Main Stats'!D44</f>
        <v>202</v>
      </c>
      <c r="H6" s="3" t="s">
        <v>21</v>
      </c>
      <c r="I6" s="11">
        <f>'Main Stats'!H11+'Main Stats'!I11+'Main Stats'!J11</f>
        <v>36</v>
      </c>
      <c r="K6" s="9" t="s">
        <v>21</v>
      </c>
      <c r="L6" s="11">
        <f>'Main Stats'!H44+'Main Stats'!I44</f>
        <v>52</v>
      </c>
    </row>
    <row r="7" spans="2:12" ht="18" customHeight="1">
      <c r="B7" s="3" t="s">
        <v>45</v>
      </c>
      <c r="C7" s="16">
        <f>C6/SUM(C6,I6)</f>
        <v>0.58620689655172409</v>
      </c>
      <c r="E7" s="9" t="s">
        <v>36</v>
      </c>
      <c r="F7" s="11">
        <f>'Main Stats'!C45+'Main Stats'!D45</f>
        <v>15</v>
      </c>
      <c r="H7" s="3" t="s">
        <v>45</v>
      </c>
      <c r="I7" s="16">
        <f>I6/SUM(I6,C6)</f>
        <v>0.41379310344827586</v>
      </c>
      <c r="K7" s="9" t="s">
        <v>36</v>
      </c>
      <c r="L7" s="11">
        <f>'Main Stats'!H45+'Main Stats'!I45</f>
        <v>2</v>
      </c>
    </row>
    <row r="8" spans="2:12" ht="18" customHeight="1">
      <c r="B8" s="3" t="s">
        <v>47</v>
      </c>
      <c r="C8" s="11">
        <f>'Main Stats'!C13+'Main Stats'!D13+'Main Stats'!E13</f>
        <v>46</v>
      </c>
      <c r="E8" s="9" t="s">
        <v>52</v>
      </c>
      <c r="F8" s="11">
        <f>F7-'Main Stats'!H49-'Main Stats'!I49</f>
        <v>7</v>
      </c>
      <c r="H8" s="3" t="s">
        <v>47</v>
      </c>
      <c r="I8" s="11">
        <f>'Main Stats'!H13+'Main Stats'!I13+'Main Stats'!J13</f>
        <v>31</v>
      </c>
      <c r="K8" s="9" t="s">
        <v>52</v>
      </c>
      <c r="L8" s="11">
        <f>L7-'Main Stats'!C49-'Main Stats'!D49</f>
        <v>0</v>
      </c>
    </row>
    <row r="9" spans="2:12" ht="18" customHeight="1">
      <c r="B9" s="3" t="s">
        <v>22</v>
      </c>
      <c r="C9" s="11">
        <f>'Main Stats'!C15+'Main Stats'!D15+'Main Stats'!E15</f>
        <v>5</v>
      </c>
      <c r="E9" s="9" t="s">
        <v>40</v>
      </c>
      <c r="F9" s="11">
        <f>'Main Stats'!H45+'Main Stats'!I45</f>
        <v>2</v>
      </c>
      <c r="H9" s="3" t="s">
        <v>22</v>
      </c>
      <c r="I9" s="11">
        <f>'Main Stats'!H15+'Main Stats'!I15+'Main Stats'!J15</f>
        <v>5</v>
      </c>
      <c r="K9" s="9" t="s">
        <v>40</v>
      </c>
      <c r="L9" s="11">
        <f>F7</f>
        <v>15</v>
      </c>
    </row>
    <row r="10" spans="2:12" ht="18" customHeight="1">
      <c r="B10" s="3" t="s">
        <v>29</v>
      </c>
      <c r="C10" s="11">
        <v>8</v>
      </c>
      <c r="E10" s="9" t="s">
        <v>43</v>
      </c>
      <c r="F10" s="5">
        <f>F7/F6</f>
        <v>7.4257425742574254E-2</v>
      </c>
      <c r="H10" s="3" t="s">
        <v>29</v>
      </c>
      <c r="I10" s="11">
        <f>'Main Stats'!H17+'Main Stats'!I17+'Main Stats'!J17</f>
        <v>4</v>
      </c>
      <c r="K10" s="9" t="s">
        <v>43</v>
      </c>
      <c r="L10" s="5">
        <f>L7/L6</f>
        <v>3.8461538461538464E-2</v>
      </c>
    </row>
    <row r="11" spans="2:12" ht="18" customHeight="1">
      <c r="B11" s="3" t="s">
        <v>24</v>
      </c>
      <c r="C11" s="11">
        <f>'Main Stats'!C20+'Main Stats'!D20+'Main Stats'!E20</f>
        <v>38</v>
      </c>
      <c r="E11" s="9" t="s">
        <v>37</v>
      </c>
      <c r="F11" s="11">
        <f>'Main Stats'!C47+'Main Stats'!D47</f>
        <v>148</v>
      </c>
      <c r="H11" s="3" t="s">
        <v>24</v>
      </c>
      <c r="I11" s="11">
        <f>'Main Stats'!H20+'Main Stats'!I20+'Main Stats'!J20</f>
        <v>25</v>
      </c>
      <c r="K11" s="9" t="s">
        <v>37</v>
      </c>
      <c r="L11" s="11">
        <f>F13</f>
        <v>37</v>
      </c>
    </row>
    <row r="12" spans="2:12" ht="18" customHeight="1">
      <c r="B12" s="3" t="s">
        <v>25</v>
      </c>
      <c r="C12" s="11">
        <f>'Main Stats'!C21+'Main Stats'!D21+'Main Stats'!E21</f>
        <v>27</v>
      </c>
      <c r="E12" s="9" t="s">
        <v>38</v>
      </c>
      <c r="F12" s="11">
        <f>'Main Stats'!C48+'Main Stats'!D48</f>
        <v>18</v>
      </c>
      <c r="H12" s="3" t="s">
        <v>25</v>
      </c>
      <c r="I12" s="11">
        <f>'Main Stats'!H21+'Main Stats'!I21+'Main Stats'!J21</f>
        <v>8</v>
      </c>
      <c r="K12" s="9" t="s">
        <v>38</v>
      </c>
      <c r="L12" s="11">
        <f>'Main Stats'!H48+'Main Stats'!I48</f>
        <v>0</v>
      </c>
    </row>
    <row r="13" spans="2:12" ht="18" customHeight="1">
      <c r="B13" s="3" t="s">
        <v>26</v>
      </c>
      <c r="C13" s="11">
        <f>C11-C12</f>
        <v>11</v>
      </c>
      <c r="E13" s="9" t="s">
        <v>41</v>
      </c>
      <c r="F13" s="11">
        <f>'Main Stats'!C50+'Main Stats'!D50</f>
        <v>37</v>
      </c>
      <c r="H13" s="3" t="s">
        <v>26</v>
      </c>
      <c r="I13" s="11">
        <f>I11-I12</f>
        <v>17</v>
      </c>
      <c r="K13" s="9" t="s">
        <v>41</v>
      </c>
      <c r="L13" s="11">
        <f>F11</f>
        <v>148</v>
      </c>
    </row>
    <row r="14" spans="2:12" ht="18" customHeight="1">
      <c r="B14" s="3" t="s">
        <v>27</v>
      </c>
      <c r="C14" s="16">
        <f>C12/C11</f>
        <v>0.71052631578947367</v>
      </c>
      <c r="E14" s="9" t="s">
        <v>48</v>
      </c>
      <c r="F14" s="16">
        <f>F13/(F13+L13)</f>
        <v>0.2</v>
      </c>
      <c r="H14" s="3" t="s">
        <v>27</v>
      </c>
      <c r="I14" s="16">
        <f>I12/I11</f>
        <v>0.32</v>
      </c>
      <c r="K14" s="9" t="s">
        <v>48</v>
      </c>
      <c r="L14" s="16">
        <f>L13/(F13+L13)</f>
        <v>0.8</v>
      </c>
    </row>
    <row r="15" spans="2:12" ht="18" customHeight="1">
      <c r="B15" s="3" t="s">
        <v>28</v>
      </c>
      <c r="C15" s="11">
        <f>'Main Stats'!C18+'Main Stats'!D18+'Main Stats'!E18</f>
        <v>0</v>
      </c>
      <c r="E15" s="13" t="s">
        <v>49</v>
      </c>
      <c r="F15" s="63">
        <v>2</v>
      </c>
      <c r="H15" s="3" t="s">
        <v>19</v>
      </c>
      <c r="I15" s="11">
        <f>'Main Stats'!H18+'Main Stats'!I18+'Main Stats'!J18</f>
        <v>0</v>
      </c>
      <c r="K15" s="13" t="s">
        <v>15</v>
      </c>
      <c r="L15" s="63">
        <v>0</v>
      </c>
    </row>
    <row r="16" spans="2:12" ht="18" customHeight="1">
      <c r="B16" s="3" t="s">
        <v>23</v>
      </c>
      <c r="C16" s="11">
        <f>'Main Stats'!C19+'Main Stats'!D19+'Main Stats'!E19</f>
        <v>0</v>
      </c>
      <c r="E16" s="14" t="s">
        <v>16</v>
      </c>
      <c r="F16" s="64"/>
      <c r="H16" s="3" t="s">
        <v>23</v>
      </c>
      <c r="I16" s="11">
        <v>0</v>
      </c>
      <c r="K16" s="14" t="s">
        <v>16</v>
      </c>
      <c r="L16" s="64"/>
    </row>
    <row r="17" spans="2:12" ht="18" customHeight="1">
      <c r="B17" s="3" t="s">
        <v>30</v>
      </c>
      <c r="C17" s="11">
        <f>'Main Stats'!C25+'Main Stats'!D25+'Main Stats'!E25</f>
        <v>8</v>
      </c>
      <c r="E17" s="13" t="s">
        <v>49</v>
      </c>
      <c r="F17" s="63">
        <v>0</v>
      </c>
      <c r="H17" s="3" t="s">
        <v>30</v>
      </c>
      <c r="I17" s="11">
        <f>'Main Stats'!H25+'Main Stats'!I25+'Main Stats'!J25</f>
        <v>7</v>
      </c>
      <c r="K17" s="13" t="s">
        <v>49</v>
      </c>
      <c r="L17" s="65">
        <v>0</v>
      </c>
    </row>
    <row r="18" spans="2:12" ht="18" customHeight="1">
      <c r="B18" s="3" t="s">
        <v>51</v>
      </c>
      <c r="C18" s="11">
        <f>C12*10</f>
        <v>270</v>
      </c>
      <c r="E18" s="14" t="s">
        <v>20</v>
      </c>
      <c r="F18" s="64"/>
      <c r="H18" s="3" t="s">
        <v>51</v>
      </c>
      <c r="I18" s="11">
        <f>I12*10</f>
        <v>80</v>
      </c>
      <c r="K18" s="14" t="s">
        <v>17</v>
      </c>
      <c r="L18" s="66"/>
    </row>
    <row r="19" spans="2:12" ht="18" customHeight="1">
      <c r="E19" s="9" t="s">
        <v>18</v>
      </c>
      <c r="F19" s="11">
        <v>0</v>
      </c>
      <c r="K19" s="14" t="s">
        <v>18</v>
      </c>
      <c r="L19" s="25">
        <v>0</v>
      </c>
    </row>
    <row r="20" spans="2:12" ht="18" customHeight="1">
      <c r="E20" s="9" t="s">
        <v>8</v>
      </c>
      <c r="F20" s="4">
        <f>F7*2</f>
        <v>30</v>
      </c>
      <c r="K20" s="14" t="s">
        <v>8</v>
      </c>
      <c r="L20" s="4">
        <f>L7*2</f>
        <v>4</v>
      </c>
    </row>
    <row r="21" spans="2:12" ht="18" customHeight="1">
      <c r="E21" s="9" t="s">
        <v>12</v>
      </c>
      <c r="F21" s="4">
        <f>F13*2</f>
        <v>74</v>
      </c>
      <c r="K21" s="9" t="s">
        <v>12</v>
      </c>
      <c r="L21" s="4">
        <f>L13*2</f>
        <v>296</v>
      </c>
    </row>
    <row r="22" spans="2:12" ht="18" customHeight="1"/>
    <row r="23" spans="2:12" ht="18" customHeight="1">
      <c r="B23" s="8" t="s">
        <v>34</v>
      </c>
      <c r="H23" s="8" t="s">
        <v>34</v>
      </c>
    </row>
    <row r="24" spans="2:12" ht="18" customHeight="1">
      <c r="B24" s="8" t="s">
        <v>24</v>
      </c>
      <c r="C24" s="11">
        <f>'Main Stats'!C32</f>
        <v>25</v>
      </c>
      <c r="H24" s="8" t="s">
        <v>24</v>
      </c>
      <c r="I24" s="11">
        <f>'Main Stats'!H32+'Main Stats'!I32</f>
        <v>38</v>
      </c>
    </row>
    <row r="25" spans="2:12" ht="18" customHeight="1">
      <c r="B25" s="8" t="s">
        <v>26</v>
      </c>
      <c r="C25" s="11">
        <f>'Main Stats'!C33</f>
        <v>17</v>
      </c>
      <c r="H25" s="8" t="s">
        <v>26</v>
      </c>
      <c r="I25" s="11">
        <f>'Main Stats'!H33+'Main Stats'!I33</f>
        <v>12</v>
      </c>
    </row>
    <row r="26" spans="2:12" ht="18" customHeight="1">
      <c r="B26" s="8" t="s">
        <v>35</v>
      </c>
      <c r="C26" s="16">
        <f>C25/C24</f>
        <v>0.68</v>
      </c>
      <c r="H26" s="8" t="s">
        <v>35</v>
      </c>
      <c r="I26" s="16">
        <f>I25/I24</f>
        <v>0.31578947368421051</v>
      </c>
    </row>
    <row r="27" spans="2:12" ht="18" customHeight="1">
      <c r="B27" s="8" t="s">
        <v>50</v>
      </c>
      <c r="C27" s="11">
        <f>C25*10</f>
        <v>170</v>
      </c>
      <c r="H27" s="8" t="s">
        <v>50</v>
      </c>
      <c r="I27" s="11">
        <f>I25*10</f>
        <v>120</v>
      </c>
    </row>
    <row r="28" spans="2:12" ht="18" customHeight="1">
      <c r="B28" s="23"/>
      <c r="C28" s="10"/>
      <c r="F28" s="23"/>
      <c r="G28" s="10"/>
    </row>
    <row r="29" spans="2:12" ht="18" customHeight="1">
      <c r="B29" s="23"/>
      <c r="C29" s="10"/>
      <c r="F29" s="23"/>
      <c r="G29" s="10"/>
    </row>
    <row r="30" spans="2:12" ht="18" customHeight="1">
      <c r="B30" s="23"/>
      <c r="C30" s="10"/>
      <c r="F30" s="23"/>
      <c r="G30" s="10"/>
    </row>
    <row r="31" spans="2:12" ht="18" customHeight="1"/>
    <row r="32" spans="2:12" ht="18" customHeight="1">
      <c r="B32" s="12" t="s">
        <v>53</v>
      </c>
      <c r="C32" s="11">
        <v>2</v>
      </c>
      <c r="H32" s="12" t="s">
        <v>53</v>
      </c>
      <c r="I32" s="11">
        <v>2</v>
      </c>
    </row>
    <row r="33" spans="2:7" ht="18" customHeight="1"/>
    <row r="34" spans="2:7" ht="18" customHeight="1"/>
    <row r="35" spans="2:7" ht="18" customHeight="1">
      <c r="D35" s="57" t="s">
        <v>54</v>
      </c>
      <c r="E35" s="58"/>
      <c r="F35" s="59"/>
    </row>
    <row r="36" spans="2:7" ht="18" customHeight="1">
      <c r="D36" s="60"/>
      <c r="E36" s="61"/>
      <c r="F36" s="62"/>
    </row>
    <row r="37" spans="2:7" ht="18" customHeight="1"/>
    <row r="38" spans="2:7" ht="18" customHeight="1">
      <c r="B38" s="18" t="s">
        <v>0</v>
      </c>
      <c r="C38" s="76" t="s">
        <v>78</v>
      </c>
    </row>
    <row r="39" spans="2:7" ht="18" customHeight="1">
      <c r="B39" s="18" t="s">
        <v>1</v>
      </c>
      <c r="C39" s="76" t="s">
        <v>80</v>
      </c>
      <c r="G39" s="24"/>
    </row>
    <row r="40" spans="2:7" ht="18" customHeight="1">
      <c r="B40" s="18" t="s">
        <v>2</v>
      </c>
      <c r="C40" s="36">
        <f>C32+I32</f>
        <v>4</v>
      </c>
    </row>
    <row r="41" spans="2:7" ht="18" customHeight="1">
      <c r="B41" s="18" t="s">
        <v>3</v>
      </c>
      <c r="C41" s="76" t="s">
        <v>79</v>
      </c>
    </row>
    <row r="42" spans="2:7" ht="18" customHeight="1">
      <c r="B42" s="18" t="s">
        <v>4</v>
      </c>
      <c r="C42" s="19">
        <v>0</v>
      </c>
    </row>
    <row r="43" spans="2:7" ht="18" customHeight="1">
      <c r="B43" s="18" t="s">
        <v>5</v>
      </c>
      <c r="C43" s="28" t="s">
        <v>64</v>
      </c>
    </row>
    <row r="44" spans="2:7">
      <c r="B44" s="18" t="s">
        <v>6</v>
      </c>
      <c r="C44" s="29" t="s">
        <v>58</v>
      </c>
    </row>
    <row r="46" spans="2:7" ht="18" customHeight="1"/>
  </sheetData>
  <mergeCells count="9">
    <mergeCell ref="D35:F36"/>
    <mergeCell ref="I2:J2"/>
    <mergeCell ref="I3:J3"/>
    <mergeCell ref="L15:L16"/>
    <mergeCell ref="L17:L18"/>
    <mergeCell ref="C2:D2"/>
    <mergeCell ref="C3:D3"/>
    <mergeCell ref="F15:F16"/>
    <mergeCell ref="F17:F18"/>
  </mergeCells>
  <phoneticPr fontId="4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9" sqref="C39"/>
    </sheetView>
  </sheetViews>
  <sheetFormatPr defaultColWidth="8.85546875"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 Stats</vt:lpstr>
      <vt:lpstr>Team Stats</vt:lpstr>
      <vt:lpstr>Sheet3</vt:lpstr>
    </vt:vector>
  </TitlesOfParts>
  <Company>None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Shoddy</cp:lastModifiedBy>
  <dcterms:created xsi:type="dcterms:W3CDTF">2009-03-04T01:54:03Z</dcterms:created>
  <dcterms:modified xsi:type="dcterms:W3CDTF">2010-04-11T03:09:29Z</dcterms:modified>
</cp:coreProperties>
</file>